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0100" windowHeight="9030"/>
  </bookViews>
  <sheets>
    <sheet name="Æg kogetider" sheetId="1" r:id="rId1"/>
  </sheets>
  <calcPr calcId="125725"/>
</workbook>
</file>

<file path=xl/calcChain.xml><?xml version="1.0" encoding="utf-8"?>
<calcChain xmlns="http://schemas.openxmlformats.org/spreadsheetml/2006/main">
  <c r="G55" i="1"/>
  <c r="G56" s="1"/>
  <c r="M7"/>
  <c r="H7"/>
  <c r="G11"/>
  <c r="L11" s="1"/>
  <c r="I23"/>
  <c r="N23" s="1"/>
  <c r="I22"/>
  <c r="N22" s="1"/>
  <c r="I21"/>
  <c r="N21" s="1"/>
  <c r="I20"/>
  <c r="N20" s="1"/>
  <c r="I19"/>
  <c r="N19" s="1"/>
  <c r="I18"/>
  <c r="I2" s="1"/>
  <c r="I17"/>
  <c r="N17" s="1"/>
  <c r="I16"/>
  <c r="N16" s="1"/>
  <c r="G23"/>
  <c r="L23" s="1"/>
  <c r="G22"/>
  <c r="L22" s="1"/>
  <c r="G21"/>
  <c r="L21" s="1"/>
  <c r="L20"/>
  <c r="G19"/>
  <c r="L19" s="1"/>
  <c r="G18"/>
  <c r="L18" s="1"/>
  <c r="G17"/>
  <c r="L17" s="1"/>
  <c r="G15"/>
  <c r="L15" s="1"/>
  <c r="C20"/>
  <c r="H20" s="1"/>
  <c r="M20" s="1"/>
  <c r="G5"/>
  <c r="L5" s="1"/>
  <c r="G4"/>
  <c r="L4" s="1"/>
  <c r="H22"/>
  <c r="M22" s="1"/>
  <c r="F23"/>
  <c r="K23" s="1"/>
  <c r="F22"/>
  <c r="K22"/>
  <c r="F21"/>
  <c r="K21" s="1"/>
  <c r="F20"/>
  <c r="K20" s="1"/>
  <c r="F19"/>
  <c r="K19" s="1"/>
  <c r="F18"/>
  <c r="K18"/>
  <c r="F17"/>
  <c r="K17" s="1"/>
  <c r="F16"/>
  <c r="K16" s="1"/>
  <c r="F13"/>
  <c r="K13" s="1"/>
  <c r="F15"/>
  <c r="K15"/>
  <c r="F12"/>
  <c r="K12" s="1"/>
  <c r="M14"/>
  <c r="H15"/>
  <c r="M15" s="1"/>
  <c r="H23"/>
  <c r="M23" s="1"/>
  <c r="H21"/>
  <c r="M21" s="1"/>
  <c r="H5"/>
  <c r="M5" s="1"/>
  <c r="H4"/>
  <c r="M4" s="1"/>
  <c r="H19"/>
  <c r="M19" s="1"/>
  <c r="H18"/>
  <c r="H16"/>
  <c r="M16" s="1"/>
  <c r="H14"/>
  <c r="C17"/>
  <c r="H17" s="1"/>
  <c r="C14"/>
  <c r="N18" l="1"/>
  <c r="G57"/>
  <c r="B55" s="1"/>
  <c r="B16" s="1"/>
  <c r="G16" s="1"/>
  <c r="L16" s="1"/>
  <c r="H2"/>
  <c r="B9"/>
  <c r="B49" s="1"/>
  <c r="M17"/>
  <c r="L9" s="1"/>
  <c r="G9"/>
  <c r="M18"/>
  <c r="G2" l="1"/>
  <c r="B52"/>
  <c r="B51" s="1"/>
  <c r="B10" s="1"/>
  <c r="L49"/>
  <c r="G49"/>
  <c r="G52" s="1"/>
  <c r="G51" s="1"/>
  <c r="O48"/>
  <c r="O49" s="1"/>
  <c r="L52" l="1"/>
  <c r="L51" s="1"/>
  <c r="L10" s="1"/>
  <c r="G10"/>
  <c r="O52"/>
  <c r="O51" s="1"/>
  <c r="F2" s="1"/>
</calcChain>
</file>

<file path=xl/sharedStrings.xml><?xml version="1.0" encoding="utf-8"?>
<sst xmlns="http://schemas.openxmlformats.org/spreadsheetml/2006/main" count="119" uniqueCount="86">
  <si>
    <t>t =</t>
  </si>
  <si>
    <t>min</t>
  </si>
  <si>
    <t>M =</t>
  </si>
  <si>
    <t>gram</t>
  </si>
  <si>
    <t>ln =</t>
  </si>
  <si>
    <t>Tvand</t>
  </si>
  <si>
    <t>Tstart</t>
  </si>
  <si>
    <t>°C</t>
  </si>
  <si>
    <t>Tblomme</t>
  </si>
  <si>
    <t>Tblødkogt</t>
  </si>
  <si>
    <t>Thårdkogt</t>
  </si>
  <si>
    <t>t er kogetiden i minutter for et æg med massen M i gram</t>
  </si>
  <si>
    <t xml:space="preserve"> minutter</t>
  </si>
  <si>
    <t xml:space="preserve"> sekunder</t>
  </si>
  <si>
    <t xml:space="preserve"> og </t>
  </si>
  <si>
    <t>Ægget vejer</t>
  </si>
  <si>
    <t>Ægget tages fra Køleskab eller Ude fra: Skriv K eller U</t>
  </si>
  <si>
    <t>Blødkogt æg</t>
  </si>
  <si>
    <t>Hårdkogt æg</t>
  </si>
  <si>
    <t>walter</t>
  </si>
  <si>
    <t>mm</t>
  </si>
  <si>
    <t>d =</t>
  </si>
  <si>
    <t>Manual:</t>
  </si>
  <si>
    <t xml:space="preserve">www.walter-lystfisker.dk </t>
  </si>
  <si>
    <t>Ægget lægges i når vandet koger</t>
  </si>
  <si>
    <t>http://www.mn.uio.no/kjemi/tjenester/kunnskap/egg/</t>
  </si>
  <si>
    <t>cm</t>
  </si>
  <si>
    <t xml:space="preserve">t er kogetiden i minutter for et æg med den tykkeste omkreds i cm  </t>
  </si>
  <si>
    <t>c =</t>
  </si>
  <si>
    <t>Tsmilende</t>
  </si>
  <si>
    <t>Smilendekogt æg</t>
  </si>
  <si>
    <t>konstant 1</t>
  </si>
  <si>
    <t>konstant 2</t>
  </si>
  <si>
    <t>http://newton.ex.ac.uk/teaching/CDHW/egg/</t>
  </si>
  <si>
    <t>På disse websites kan du se: Kunsten i at koge æg.</t>
  </si>
  <si>
    <t>Tæg</t>
  </si>
  <si>
    <r>
      <t>0,152 * (c/pi)</t>
    </r>
    <r>
      <rPr>
        <sz val="11"/>
        <color indexed="8"/>
        <rFont val="Calibri"/>
        <family val="2"/>
      </rPr>
      <t>² * ln [2 *( (Tvand - Tæg)/(Tvand - Tblomme)) ] =</t>
    </r>
  </si>
  <si>
    <r>
      <t>0,0016 * d</t>
    </r>
    <r>
      <rPr>
        <sz val="11"/>
        <color indexed="8"/>
        <rFont val="Calibri"/>
        <family val="2"/>
      </rPr>
      <t>² * ln [2 * ((Tvand - Tæg)/(Tvand - Tblomme))] =</t>
    </r>
  </si>
  <si>
    <t>Afviger dine temperaturer fra dette, indsættes de nye værdier i de gule felter.</t>
  </si>
  <si>
    <t>Ægget ønskes Blød-, Smilende- eller Hårdkogt: Skriv B, S eller H</t>
  </si>
  <si>
    <t>Mit æg i overnævnte eksempel vejer 68 g, har en diameter på 44 mm og en omkreds på 13,8 cm.</t>
  </si>
  <si>
    <t>Æggets tykkeste omkreds udregnet i cm</t>
  </si>
  <si>
    <t>Æggets tykkeste diameter målt</t>
  </si>
  <si>
    <t>Æggets tykkeste omkreds målt i cm</t>
  </si>
  <si>
    <t>Tre forskellige beregnings modeller, hvordan man koger et æg. Som man ser, har alle modeller ikke ens tid, men det giver dog en god ide om, hvorlænge et æg skal koge. Blødkogte æg giver de bedste sammenfaldende værdier</t>
  </si>
  <si>
    <t xml:space="preserve"> gennemsnitlig kogetid for de tre beregninger</t>
  </si>
  <si>
    <t>Æggets tykkeste diameter udregnet i mm</t>
  </si>
  <si>
    <t>Kogepunkt</t>
  </si>
  <si>
    <t xml:space="preserve">Tryk </t>
  </si>
  <si>
    <t xml:space="preserve"> mmHg</t>
  </si>
  <si>
    <t xml:space="preserve"> eller </t>
  </si>
  <si>
    <t xml:space="preserve"> hPa</t>
  </si>
  <si>
    <t>Temeratur</t>
  </si>
  <si>
    <t>Afviger det atmosfæriske tryk væsentlig fra normal trykket på 760 mm Hg eller 1013 hPa, indsættes vandets kogepunkt til en ny værdi. Brug pilen i rullelisten til værdierne mellem 100 og 90.</t>
  </si>
  <si>
    <t>Vandets kogepunkt falder ca. 1 grad per 285 m over havets overflade.</t>
  </si>
  <si>
    <r>
      <t xml:space="preserve">Vandets kogepunkt er sat som max 100 grader og min 90 grader. Indsættes en højere eller lavere værdi kommer der er advarsel op:  </t>
    </r>
    <r>
      <rPr>
        <sz val="11"/>
        <color indexed="10"/>
        <rFont val="Calibri"/>
        <family val="2"/>
      </rPr>
      <t>Fejl i temperaturen</t>
    </r>
  </si>
  <si>
    <t>Indsæt de aktuelle værdier i de gule felter. B for blødkogt, S for smilendekogt og H for hårdkogt. Æggets vægt i gram, den tykkeste diameter i mm og den tykkeste omkreds i cm.</t>
  </si>
  <si>
    <t>Alle gule felter skal udfyldes for det samme æg.</t>
  </si>
  <si>
    <r>
      <t xml:space="preserve">0,4657 * M </t>
    </r>
    <r>
      <rPr>
        <sz val="11"/>
        <color indexed="8"/>
        <rFont val="Calibri"/>
        <family val="2"/>
      </rPr>
      <t>²</t>
    </r>
    <r>
      <rPr>
        <sz val="11"/>
        <color theme="1"/>
        <rFont val="Calibri"/>
        <family val="2"/>
        <scheme val="minor"/>
      </rPr>
      <t xml:space="preserve"> </t>
    </r>
    <r>
      <rPr>
        <sz val="11"/>
        <color indexed="8"/>
        <rFont val="Calibri"/>
        <family val="2"/>
      </rPr>
      <t≯  ³ * ln [0,76 *  ((Tvand - Tæg)/(Tvand - Tblomme))] =</t>
    </r>
  </si>
  <si>
    <t>100 grader minus 63 grader = 37 grader. 37 * 285 = 10.545 meter, her koger vand ved ca. 63 grader. Mount Everest er 8.848 meter, her koger vand ved ca. 69 grader.</t>
  </si>
  <si>
    <t>Normal temperatur i køleskab er omkring 4 grader.</t>
  </si>
  <si>
    <t>Normal temperatur i et køkken er omkring 21 grader.</t>
  </si>
  <si>
    <t xml:space="preserve">http://blog.khymos.org/2009/04/09/towards-the-perfect-soft-boiled-egg/ </t>
  </si>
  <si>
    <t xml:space="preserve">http://mykoreankitchen.com/2013/03/06/how-to-make-korean-sauna-style-eggs/ </t>
  </si>
  <si>
    <t>Beregningerne for blødkogte æg giver meget ens tider, hvorimod hårdkogte æg er mere afvigende. Det skyldes, at beregningerne med diameter og omkreds angiver temperaturen</t>
  </si>
  <si>
    <t>i grænselaget mellem hvide og blomme. Beregningen med æggets vægt angiver temperaturen i blommens centrum.</t>
  </si>
  <si>
    <t>Æggets vægt</t>
  </si>
  <si>
    <t>Naturlig logaritme</t>
  </si>
  <si>
    <t>Æggets temperatur ved start</t>
  </si>
  <si>
    <t>Æggets temperatur ved start (køleskab)</t>
  </si>
  <si>
    <t>Æggets temperatur ved start (køkken)</t>
  </si>
  <si>
    <t>Æggets diameter</t>
  </si>
  <si>
    <t>Æggets omkreds</t>
  </si>
  <si>
    <t>Den ønskede temperatur i blommen (Centrum)</t>
  </si>
  <si>
    <t>Den ønskede temperatur i blommen (Grænselag hvide/blomme)</t>
  </si>
  <si>
    <t>Reg.No.1234</t>
  </si>
  <si>
    <r>
      <t xml:space="preserve">Udarbejdet af Jørgen Walter </t>
    </r>
    <r>
      <rPr>
        <b/>
        <sz val="11"/>
        <color indexed="8"/>
        <rFont val="Calibri"/>
        <family val="2"/>
      </rPr>
      <t>©</t>
    </r>
  </si>
  <si>
    <t>COPYRIGHT © 2014</t>
  </si>
  <si>
    <t>H</t>
  </si>
  <si>
    <t>U</t>
  </si>
  <si>
    <t>t er kogetiden i minutter for et æg med den tykkeste diameter i mm</t>
  </si>
  <si>
    <t>Der findes 4 størrelser på æg i Danmark</t>
  </si>
  <si>
    <t>Small vejer op til 52 g</t>
  </si>
  <si>
    <t>Medium vejer mellem 53 og 62 g</t>
  </si>
  <si>
    <t>Large vejer mellem 63 og 72 g</t>
  </si>
  <si>
    <t>Ekstra large vejer over 73 g</t>
  </si>
</sst>
</file>

<file path=xl/styles.xml><?xml version="1.0" encoding="utf-8"?>
<styleSheet xmlns="http://schemas.openxmlformats.org/spreadsheetml/2006/main">
  <numFmts count="2">
    <numFmt numFmtId="164" formatCode="0.0000"/>
    <numFmt numFmtId="165" formatCode="_ * #,##0.000_ ;_ * \-#,##0.000_ ;_ * &quot;-&quot;???_ ;_ @_ "/>
  </numFmts>
  <fonts count="16">
    <font>
      <sz val="11"/>
      <color theme="1"/>
      <name val="Calibri"/>
      <family val="2"/>
      <scheme val="minor"/>
    </font>
    <font>
      <sz val="11"/>
      <color indexed="8"/>
      <name val="Calibri"/>
      <family val="2"/>
    </font>
    <font>
      <sz val="11"/>
      <color indexed="10"/>
      <name val="Calibri"/>
      <family val="2"/>
    </font>
    <font>
      <sz val="11"/>
      <color rgb="FFFF0000"/>
      <name val="Calibri"/>
      <family val="2"/>
      <scheme val="minor"/>
    </font>
    <font>
      <u/>
      <sz val="11"/>
      <color theme="10"/>
      <name val="Calibri"/>
      <family val="2"/>
    </font>
    <font>
      <sz val="12"/>
      <color theme="1"/>
      <name val="Calibri"/>
      <family val="2"/>
      <scheme val="minor"/>
    </font>
    <font>
      <sz val="11"/>
      <color theme="1"/>
      <name val="Calibri"/>
      <family val="2"/>
    </font>
    <font>
      <sz val="11"/>
      <name val="Calibri"/>
      <family val="2"/>
      <scheme val="minor"/>
    </font>
    <font>
      <sz val="11"/>
      <color theme="8" tint="0.79998168889431442"/>
      <name val="Calibri"/>
      <family val="2"/>
      <scheme val="minor"/>
    </font>
    <font>
      <b/>
      <sz val="12"/>
      <color theme="1"/>
      <name val="Calibri"/>
      <family val="2"/>
      <scheme val="minor"/>
    </font>
    <font>
      <b/>
      <sz val="14"/>
      <color theme="1"/>
      <name val="Calibri"/>
      <family val="2"/>
      <scheme val="minor"/>
    </font>
    <font>
      <b/>
      <sz val="14"/>
      <name val="Calibri"/>
      <family val="2"/>
      <scheme val="minor"/>
    </font>
    <font>
      <sz val="11"/>
      <color theme="8" tint="0.79998168889431442"/>
      <name val="Calibri"/>
      <family val="2"/>
    </font>
    <font>
      <b/>
      <sz val="14"/>
      <color rgb="FFFF0000"/>
      <name val="Calibri"/>
      <family val="2"/>
      <scheme val="minor"/>
    </font>
    <font>
      <b/>
      <sz val="11"/>
      <color theme="1"/>
      <name val="Calibri"/>
      <family val="2"/>
      <scheme val="minor"/>
    </font>
    <font>
      <b/>
      <sz val="11"/>
      <color indexed="8"/>
      <name val="Calibri"/>
      <family val="2"/>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77">
    <xf numFmtId="0" fontId="0" fillId="0" borderId="0" xfId="0"/>
    <xf numFmtId="0" fontId="0" fillId="2" borderId="0" xfId="0" applyFill="1" applyProtection="1">
      <protection hidden="1"/>
    </xf>
    <xf numFmtId="0" fontId="0" fillId="0" borderId="0" xfId="0" applyProtection="1">
      <protection hidden="1"/>
    </xf>
    <xf numFmtId="0" fontId="0" fillId="0" borderId="0" xfId="0" applyAlignment="1" applyProtection="1">
      <alignment horizontal="center"/>
      <protection hidden="1"/>
    </xf>
    <xf numFmtId="0" fontId="0" fillId="2" borderId="1" xfId="0" applyFill="1" applyBorder="1" applyProtection="1">
      <protection hidden="1"/>
    </xf>
    <xf numFmtId="0" fontId="0" fillId="2" borderId="0" xfId="0" applyFill="1" applyBorder="1" applyAlignment="1" applyProtection="1">
      <alignment horizontal="center"/>
      <protection hidden="1"/>
    </xf>
    <xf numFmtId="0" fontId="0" fillId="2" borderId="2" xfId="0" applyFill="1" applyBorder="1" applyAlignment="1" applyProtection="1">
      <alignment horizontal="center"/>
      <protection hidden="1"/>
    </xf>
    <xf numFmtId="164" fontId="5" fillId="2" borderId="0" xfId="0" applyNumberFormat="1" applyFont="1" applyFill="1" applyBorder="1" applyAlignment="1" applyProtection="1">
      <alignment horizontal="center" vertical="center"/>
      <protection hidden="1"/>
    </xf>
    <xf numFmtId="2" fontId="0" fillId="2" borderId="0" xfId="0" applyNumberFormat="1" applyFill="1" applyBorder="1" applyAlignment="1" applyProtection="1">
      <alignment horizontal="center"/>
      <protection hidden="1"/>
    </xf>
    <xf numFmtId="0" fontId="6" fillId="2" borderId="2" xfId="0" applyFont="1" applyFill="1" applyBorder="1" applyAlignment="1" applyProtection="1">
      <alignment horizontal="center"/>
      <protection hidden="1"/>
    </xf>
    <xf numFmtId="0" fontId="0" fillId="2" borderId="0" xfId="0" applyFill="1" applyBorder="1" applyAlignment="1" applyProtection="1">
      <alignment horizontal="left"/>
      <protection hidden="1"/>
    </xf>
    <xf numFmtId="0" fontId="0" fillId="2" borderId="0" xfId="0" applyFill="1" applyBorder="1" applyProtection="1">
      <protection hidden="1"/>
    </xf>
    <xf numFmtId="0" fontId="4" fillId="2" borderId="0" xfId="1" applyFill="1" applyBorder="1" applyAlignment="1" applyProtection="1">
      <alignment horizontal="center"/>
      <protection hidden="1"/>
    </xf>
    <xf numFmtId="0" fontId="0" fillId="2" borderId="4" xfId="0" applyFill="1" applyBorder="1" applyProtection="1">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7" fillId="2" borderId="7" xfId="0" applyFont="1" applyFill="1" applyBorder="1" applyAlignment="1" applyProtection="1">
      <protection hidden="1"/>
    </xf>
    <xf numFmtId="0" fontId="7" fillId="2" borderId="7" xfId="0" applyFont="1" applyFill="1" applyBorder="1" applyAlignment="1" applyProtection="1">
      <alignment horizontal="center"/>
      <protection hidden="1"/>
    </xf>
    <xf numFmtId="0" fontId="7" fillId="2" borderId="7" xfId="0" applyFont="1" applyFill="1" applyBorder="1" applyProtection="1">
      <protection hidden="1"/>
    </xf>
    <xf numFmtId="0" fontId="7" fillId="2" borderId="8" xfId="0" applyFont="1" applyFill="1" applyBorder="1" applyProtection="1">
      <protection hidden="1"/>
    </xf>
    <xf numFmtId="0" fontId="3" fillId="2" borderId="0" xfId="0" quotePrefix="1" applyFont="1" applyFill="1" applyBorder="1" applyAlignment="1" applyProtection="1">
      <alignment horizontal="center" vertical="center"/>
      <protection hidden="1"/>
    </xf>
    <xf numFmtId="0" fontId="3" fillId="2" borderId="0" xfId="0" applyFont="1" applyFill="1" applyBorder="1" applyAlignment="1" applyProtection="1">
      <alignment horizontal="center"/>
      <protection hidden="1"/>
    </xf>
    <xf numFmtId="0" fontId="0" fillId="3" borderId="9" xfId="0" applyFill="1" applyBorder="1" applyAlignment="1" applyProtection="1">
      <alignment horizontal="center"/>
      <protection locked="0"/>
    </xf>
    <xf numFmtId="0" fontId="0" fillId="3" borderId="9"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164" fontId="0" fillId="2" borderId="0" xfId="0" applyNumberFormat="1" applyFill="1" applyBorder="1" applyAlignment="1" applyProtection="1">
      <alignment horizontal="center" vertical="center"/>
      <protection hidden="1"/>
    </xf>
    <xf numFmtId="0" fontId="3" fillId="2" borderId="0" xfId="0" applyFont="1" applyFill="1" applyBorder="1" applyProtection="1">
      <protection hidden="1"/>
    </xf>
    <xf numFmtId="0" fontId="0" fillId="2" borderId="1" xfId="0" applyFill="1" applyBorder="1" applyAlignment="1" applyProtection="1">
      <alignment horizontal="center"/>
      <protection hidden="1"/>
    </xf>
    <xf numFmtId="0" fontId="0" fillId="2" borderId="0" xfId="0" applyFill="1" applyBorder="1" applyAlignment="1" applyProtection="1">
      <protection hidden="1"/>
    </xf>
    <xf numFmtId="0" fontId="0" fillId="2" borderId="2" xfId="0" applyFill="1" applyBorder="1" applyAlignment="1" applyProtection="1">
      <alignment vertical="center"/>
      <protection hidden="1"/>
    </xf>
    <xf numFmtId="2" fontId="0" fillId="3" borderId="9" xfId="0" applyNumberFormat="1" applyFill="1" applyBorder="1" applyAlignment="1" applyProtection="1">
      <alignment horizontal="center"/>
      <protection locked="0"/>
    </xf>
    <xf numFmtId="0" fontId="9" fillId="2" borderId="1" xfId="0" applyFont="1" applyFill="1" applyBorder="1" applyAlignment="1" applyProtection="1">
      <alignment horizontal="center" vertical="center"/>
      <protection hidden="1"/>
    </xf>
    <xf numFmtId="164" fontId="9" fillId="2" borderId="0" xfId="0" applyNumberFormat="1" applyFont="1"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10" fillId="2" borderId="0" xfId="0" applyFont="1" applyFill="1" applyAlignment="1" applyProtection="1">
      <alignment vertical="center"/>
      <protection hidden="1"/>
    </xf>
    <xf numFmtId="0" fontId="11" fillId="2" borderId="0" xfId="0" applyFont="1" applyFill="1" applyAlignment="1" applyProtection="1">
      <alignment vertical="center"/>
      <protection hidden="1"/>
    </xf>
    <xf numFmtId="0" fontId="6" fillId="0" borderId="0" xfId="0" applyFont="1" applyFill="1" applyBorder="1" applyAlignment="1" applyProtection="1">
      <alignment horizontal="center"/>
      <protection hidden="1"/>
    </xf>
    <xf numFmtId="0" fontId="7" fillId="2" borderId="0" xfId="0" quotePrefix="1" applyFont="1" applyFill="1" applyBorder="1" applyAlignment="1" applyProtection="1">
      <alignment horizontal="center" vertical="center"/>
      <protection hidden="1"/>
    </xf>
    <xf numFmtId="0" fontId="3" fillId="3" borderId="9" xfId="0" applyFont="1" applyFill="1" applyBorder="1" applyAlignment="1" applyProtection="1">
      <alignment horizontal="center"/>
      <protection locked="0"/>
    </xf>
    <xf numFmtId="0" fontId="8" fillId="2" borderId="0" xfId="0" applyFont="1" applyFill="1" applyProtection="1">
      <protection hidden="1"/>
    </xf>
    <xf numFmtId="164" fontId="8" fillId="2" borderId="0" xfId="0" applyNumberFormat="1" applyFont="1" applyFill="1" applyProtection="1">
      <protection hidden="1"/>
    </xf>
    <xf numFmtId="0" fontId="8" fillId="2" borderId="0" xfId="0" applyFont="1" applyFill="1" applyBorder="1" applyProtection="1">
      <protection hidden="1"/>
    </xf>
    <xf numFmtId="1" fontId="8" fillId="2" borderId="0"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1" fontId="8" fillId="2" borderId="0" xfId="0" applyNumberFormat="1" applyFont="1" applyFill="1" applyAlignment="1" applyProtection="1">
      <alignment horizontal="center"/>
      <protection hidden="1"/>
    </xf>
    <xf numFmtId="164" fontId="8" fillId="2" borderId="0" xfId="0" applyNumberFormat="1" applyFont="1" applyFill="1" applyBorder="1" applyAlignment="1" applyProtection="1">
      <alignment horizontal="center"/>
      <protection hidden="1"/>
    </xf>
    <xf numFmtId="0" fontId="8" fillId="2" borderId="0" xfId="0" applyFont="1" applyFill="1" applyAlignment="1" applyProtection="1">
      <protection hidden="1"/>
    </xf>
    <xf numFmtId="0" fontId="12" fillId="2" borderId="0" xfId="0" applyFont="1" applyFill="1" applyBorder="1" applyAlignment="1" applyProtection="1">
      <alignment horizontal="center"/>
      <protection hidden="1"/>
    </xf>
    <xf numFmtId="1" fontId="8" fillId="2" borderId="0" xfId="0" applyNumberFormat="1" applyFont="1" applyFill="1" applyAlignment="1" applyProtection="1">
      <alignment horizontal="right"/>
      <protection hidden="1"/>
    </xf>
    <xf numFmtId="1" fontId="8" fillId="2" borderId="0" xfId="0" applyNumberFormat="1" applyFont="1" applyFill="1" applyProtection="1">
      <protection hidden="1"/>
    </xf>
    <xf numFmtId="0" fontId="8" fillId="2" borderId="0" xfId="0" applyFont="1" applyFill="1" applyAlignment="1" applyProtection="1">
      <alignment horizontal="center"/>
      <protection hidden="1"/>
    </xf>
    <xf numFmtId="0" fontId="7" fillId="2" borderId="5" xfId="0" applyFont="1" applyFill="1" applyBorder="1" applyAlignment="1" applyProtection="1">
      <alignment horizontal="center"/>
      <protection hidden="1"/>
    </xf>
    <xf numFmtId="0" fontId="7" fillId="2" borderId="5" xfId="0" applyFont="1" applyFill="1" applyBorder="1" applyProtection="1">
      <protection hidden="1"/>
    </xf>
    <xf numFmtId="0" fontId="7" fillId="2" borderId="0" xfId="0" applyFont="1" applyFill="1" applyProtection="1">
      <protection hidden="1"/>
    </xf>
    <xf numFmtId="0" fontId="7" fillId="0" borderId="0" xfId="0" applyFont="1" applyProtection="1">
      <protection hidden="1"/>
    </xf>
    <xf numFmtId="0" fontId="7" fillId="0" borderId="0" xfId="0" applyFont="1" applyAlignment="1" applyProtection="1">
      <alignment horizontal="center"/>
      <protection hidden="1"/>
    </xf>
    <xf numFmtId="165" fontId="14" fillId="2" borderId="0" xfId="0" applyNumberFormat="1" applyFont="1" applyFill="1" applyBorder="1" applyAlignment="1" applyProtection="1">
      <alignment vertical="center"/>
      <protection hidden="1"/>
    </xf>
    <xf numFmtId="0" fontId="4" fillId="2" borderId="0" xfId="1" applyFont="1" applyFill="1" applyBorder="1" applyAlignment="1" applyProtection="1">
      <alignment vertical="center"/>
      <protection hidden="1"/>
    </xf>
    <xf numFmtId="0" fontId="4" fillId="2" borderId="0" xfId="1" applyFill="1" applyAlignment="1" applyProtection="1">
      <alignment vertical="center"/>
      <protection hidden="1"/>
    </xf>
    <xf numFmtId="0" fontId="13" fillId="2" borderId="0" xfId="0" applyFont="1" applyFill="1" applyAlignment="1" applyProtection="1">
      <protection hidden="1"/>
    </xf>
    <xf numFmtId="165" fontId="14" fillId="2" borderId="0" xfId="0" applyNumberFormat="1" applyFont="1" applyFill="1" applyBorder="1" applyAlignment="1" applyProtection="1">
      <alignment horizontal="center" vertical="center"/>
      <protection hidden="1"/>
    </xf>
    <xf numFmtId="0" fontId="4" fillId="2" borderId="0" xfId="1" applyFill="1" applyAlignment="1" applyProtection="1">
      <alignment horizontal="center" vertical="center"/>
      <protection hidden="1"/>
    </xf>
    <xf numFmtId="0" fontId="0" fillId="2" borderId="0" xfId="0" applyFill="1" applyAlignment="1" applyProtection="1">
      <alignment horizontal="center"/>
      <protection hidden="1"/>
    </xf>
    <xf numFmtId="0" fontId="13" fillId="2" borderId="0" xfId="0" applyFont="1" applyFill="1" applyAlignment="1" applyProtection="1">
      <alignment horizontal="center"/>
      <protection hidden="1"/>
    </xf>
    <xf numFmtId="0" fontId="7" fillId="2" borderId="0" xfId="0" applyFont="1" applyFill="1" applyBorder="1" applyProtection="1">
      <protection hidden="1"/>
    </xf>
    <xf numFmtId="0" fontId="7" fillId="2" borderId="2" xfId="0" applyFont="1" applyFill="1" applyBorder="1" applyProtection="1">
      <protection hidden="1"/>
    </xf>
    <xf numFmtId="0" fontId="8" fillId="2" borderId="0" xfId="0" applyFont="1" applyFill="1" applyAlignment="1" applyProtection="1">
      <alignment horizontal="center"/>
      <protection hidden="1"/>
    </xf>
    <xf numFmtId="0" fontId="10" fillId="2" borderId="0" xfId="0" applyFont="1" applyFill="1" applyAlignment="1" applyProtection="1">
      <alignment horizontal="center" vertical="center"/>
      <protection hidden="1"/>
    </xf>
    <xf numFmtId="0" fontId="13" fillId="2" borderId="5"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protection hidden="1"/>
    </xf>
    <xf numFmtId="0" fontId="7" fillId="2" borderId="0" xfId="0" applyFont="1" applyFill="1" applyBorder="1" applyAlignment="1" applyProtection="1">
      <alignment horizontal="center"/>
      <protection hidden="1"/>
    </xf>
    <xf numFmtId="0" fontId="7" fillId="2" borderId="4" xfId="0" applyFont="1" applyFill="1" applyBorder="1" applyProtection="1">
      <protection hidden="1"/>
    </xf>
    <xf numFmtId="0" fontId="7" fillId="2" borderId="5"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log.khymos.org/2009/04/09/towards-the-perfect-soft-boiled-egg/" TargetMode="External"/><Relationship Id="rId2" Type="http://schemas.openxmlformats.org/officeDocument/2006/relationships/hyperlink" Target="http://newton.ex.ac.uk/teaching/CDHW/egg/" TargetMode="External"/><Relationship Id="rId1" Type="http://schemas.openxmlformats.org/officeDocument/2006/relationships/hyperlink" Target="http://www.mn.uio.no/kjemi/tjenester/kunnskap/egg/" TargetMode="External"/><Relationship Id="rId6" Type="http://schemas.openxmlformats.org/officeDocument/2006/relationships/printerSettings" Target="../printerSettings/printerSettings1.bin"/><Relationship Id="rId5" Type="http://schemas.openxmlformats.org/officeDocument/2006/relationships/hyperlink" Target="http://www.walter-lystfisker.dk/" TargetMode="External"/><Relationship Id="rId4" Type="http://schemas.openxmlformats.org/officeDocument/2006/relationships/hyperlink" Target="http://mykoreankitchen.com/2013/03/06/how-to-make-korean-sauna-style-eggs/" TargetMode="External"/></Relationships>
</file>

<file path=xl/worksheets/sheet1.xml><?xml version="1.0" encoding="utf-8"?>
<worksheet xmlns="http://schemas.openxmlformats.org/spreadsheetml/2006/main" xmlns:r="http://schemas.openxmlformats.org/officeDocument/2006/relationships">
  <dimension ref="A1:O70"/>
  <sheetViews>
    <sheetView tabSelected="1" workbookViewId="0">
      <selection sqref="A1:N1"/>
    </sheetView>
  </sheetViews>
  <sheetFormatPr defaultColWidth="8.85546875" defaultRowHeight="15"/>
  <cols>
    <col min="1" max="1" width="9.28515625" style="2" bestFit="1" customWidth="1"/>
    <col min="2" max="2" width="57" style="3" bestFit="1" customWidth="1"/>
    <col min="3" max="3" width="12" style="3" bestFit="1" customWidth="1"/>
    <col min="4" max="4" width="6.7109375" style="3" customWidth="1"/>
    <col min="5" max="5" width="2.7109375" style="2" customWidth="1"/>
    <col min="6" max="6" width="9.28515625" style="2" customWidth="1"/>
    <col min="7" max="7" width="57" style="2" customWidth="1"/>
    <col min="8" max="8" width="11" style="2" customWidth="1"/>
    <col min="9" max="9" width="6.7109375" style="2" customWidth="1"/>
    <col min="10" max="10" width="2.7109375" style="2" customWidth="1"/>
    <col min="11" max="11" width="9.28515625" style="2" customWidth="1"/>
    <col min="12" max="12" width="57" style="2" customWidth="1"/>
    <col min="13" max="13" width="11" style="2" customWidth="1"/>
    <col min="14" max="14" width="6.7109375" style="2" customWidth="1"/>
    <col min="15" max="15" width="8.7109375" style="2" customWidth="1"/>
    <col min="16" max="16384" width="8.85546875" style="2"/>
  </cols>
  <sheetData>
    <row r="1" spans="1:15" ht="24" customHeight="1">
      <c r="A1" s="68" t="s">
        <v>44</v>
      </c>
      <c r="B1" s="68"/>
      <c r="C1" s="68"/>
      <c r="D1" s="68"/>
      <c r="E1" s="68"/>
      <c r="F1" s="68"/>
      <c r="G1" s="68"/>
      <c r="H1" s="68"/>
      <c r="I1" s="68"/>
      <c r="J1" s="68"/>
      <c r="K1" s="68"/>
      <c r="L1" s="68"/>
      <c r="M1" s="68"/>
      <c r="N1" s="68"/>
      <c r="O1" s="35"/>
    </row>
    <row r="2" spans="1:15" ht="24" customHeight="1" thickBot="1">
      <c r="A2" s="36"/>
      <c r="B2" s="36"/>
      <c r="C2" s="36"/>
      <c r="D2" s="36"/>
      <c r="E2" s="36"/>
      <c r="F2" s="69" t="str">
        <f>CONCATENATE(O49,M49,M50,O51,M51,L53)</f>
        <v>20 minutter og 46 sekunder gennemsnitlig kogetid for de tre beregninger</v>
      </c>
      <c r="G2" s="69" t="str">
        <f>CONCATENATE(G16,H16,H17,G18,H18)</f>
        <v>Tryk 760 mmHg eller 1013 hPa10021Æggets temperatur ved start (køleskab)4</v>
      </c>
      <c r="H2" s="69" t="str">
        <f>CONCATENATE(H16,I16,I17,H18,I18)</f>
        <v>100°C°C4°C</v>
      </c>
      <c r="I2" s="69" t="str">
        <f>CONCATENATE(I16,J16,J17,I18,J18)</f>
        <v>°C°C</v>
      </c>
      <c r="J2" s="36"/>
      <c r="K2" s="36"/>
      <c r="L2" s="36"/>
      <c r="M2" s="36"/>
      <c r="N2" s="36"/>
      <c r="O2" s="1"/>
    </row>
    <row r="3" spans="1:15" ht="30" customHeight="1">
      <c r="A3" s="70" t="s">
        <v>11</v>
      </c>
      <c r="B3" s="71"/>
      <c r="C3" s="71"/>
      <c r="D3" s="72"/>
      <c r="E3" s="1"/>
      <c r="F3" s="70" t="s">
        <v>80</v>
      </c>
      <c r="G3" s="71"/>
      <c r="H3" s="71"/>
      <c r="I3" s="72"/>
      <c r="J3" s="1"/>
      <c r="K3" s="70" t="s">
        <v>27</v>
      </c>
      <c r="L3" s="71"/>
      <c r="M3" s="71"/>
      <c r="N3" s="72"/>
      <c r="O3" s="1"/>
    </row>
    <row r="4" spans="1:15">
      <c r="A4" s="4"/>
      <c r="B4" s="5" t="s">
        <v>39</v>
      </c>
      <c r="C4" s="23" t="s">
        <v>78</v>
      </c>
      <c r="D4" s="6"/>
      <c r="E4" s="1"/>
      <c r="F4" s="4"/>
      <c r="G4" s="5" t="str">
        <f>+B4</f>
        <v>Ægget ønskes Blød-, Smilende- eller Hårdkogt: Skriv B, S eller H</v>
      </c>
      <c r="H4" s="24" t="str">
        <f>+C4</f>
        <v>H</v>
      </c>
      <c r="I4" s="6"/>
      <c r="J4" s="1"/>
      <c r="K4" s="4"/>
      <c r="L4" s="5" t="str">
        <f>+G4</f>
        <v>Ægget ønskes Blød-, Smilende- eller Hårdkogt: Skriv B, S eller H</v>
      </c>
      <c r="M4" s="24" t="str">
        <f>+H4</f>
        <v>H</v>
      </c>
      <c r="N4" s="6"/>
      <c r="O4" s="1"/>
    </row>
    <row r="5" spans="1:15">
      <c r="A5" s="4"/>
      <c r="B5" s="5" t="s">
        <v>16</v>
      </c>
      <c r="C5" s="23" t="s">
        <v>79</v>
      </c>
      <c r="D5" s="6"/>
      <c r="E5" s="1"/>
      <c r="F5" s="4"/>
      <c r="G5" s="5" t="str">
        <f>+B5</f>
        <v>Ægget tages fra Køleskab eller Ude fra: Skriv K eller U</v>
      </c>
      <c r="H5" s="24" t="str">
        <f>+C5</f>
        <v>U</v>
      </c>
      <c r="I5" s="6"/>
      <c r="J5" s="1"/>
      <c r="K5" s="4"/>
      <c r="L5" s="5" t="str">
        <f>+G5</f>
        <v>Ægget tages fra Køleskab eller Ude fra: Skriv K eller U</v>
      </c>
      <c r="M5" s="24" t="str">
        <f>+H5</f>
        <v>U</v>
      </c>
      <c r="N5" s="6"/>
      <c r="O5" s="1"/>
    </row>
    <row r="6" spans="1:15">
      <c r="A6" s="4"/>
      <c r="B6" s="5" t="s">
        <v>15</v>
      </c>
      <c r="C6" s="31">
        <v>68</v>
      </c>
      <c r="D6" s="6" t="s">
        <v>3</v>
      </c>
      <c r="E6" s="1"/>
      <c r="F6" s="4"/>
      <c r="G6" s="5" t="s">
        <v>42</v>
      </c>
      <c r="H6" s="31">
        <v>44</v>
      </c>
      <c r="I6" s="6" t="s">
        <v>20</v>
      </c>
      <c r="J6" s="1"/>
      <c r="K6" s="4"/>
      <c r="L6" s="5" t="s">
        <v>43</v>
      </c>
      <c r="M6" s="31">
        <v>13.8</v>
      </c>
      <c r="N6" s="6" t="s">
        <v>26</v>
      </c>
      <c r="O6" s="1"/>
    </row>
    <row r="7" spans="1:15">
      <c r="A7" s="4"/>
      <c r="B7" s="5"/>
      <c r="C7" s="5"/>
      <c r="D7" s="34"/>
      <c r="E7" s="1"/>
      <c r="F7" s="4"/>
      <c r="G7" s="5" t="s">
        <v>41</v>
      </c>
      <c r="H7" s="8">
        <f>+H6*PI()/10</f>
        <v>13.823007675795088</v>
      </c>
      <c r="I7" s="34" t="s">
        <v>26</v>
      </c>
      <c r="J7" s="1"/>
      <c r="K7" s="4"/>
      <c r="L7" s="5" t="s">
        <v>46</v>
      </c>
      <c r="M7" s="8">
        <f>+M6*10/PI()</f>
        <v>43.926764293363114</v>
      </c>
      <c r="N7" s="6" t="s">
        <v>20</v>
      </c>
      <c r="O7" s="1"/>
    </row>
    <row r="8" spans="1:15">
      <c r="A8" s="28" t="s">
        <v>0</v>
      </c>
      <c r="B8" s="29" t="s">
        <v>58</v>
      </c>
      <c r="C8" s="24" t="s">
        <v>1</v>
      </c>
      <c r="D8" s="6"/>
      <c r="E8" s="1"/>
      <c r="F8" s="25" t="s">
        <v>0</v>
      </c>
      <c r="G8" s="24" t="s">
        <v>37</v>
      </c>
      <c r="H8" s="24" t="s">
        <v>1</v>
      </c>
      <c r="I8" s="6"/>
      <c r="J8" s="1"/>
      <c r="K8" s="25" t="s">
        <v>0</v>
      </c>
      <c r="L8" s="24" t="s">
        <v>36</v>
      </c>
      <c r="M8" s="24" t="s">
        <v>1</v>
      </c>
      <c r="N8" s="30"/>
      <c r="O8" s="1"/>
    </row>
    <row r="9" spans="1:15">
      <c r="A9" s="25" t="s">
        <v>0</v>
      </c>
      <c r="B9" s="26">
        <f>+C12*POWER(C6,2/3)*LN(C13*((C16-C17)/(C16-C20)))</f>
        <v>31.77122204591052</v>
      </c>
      <c r="C9" s="24" t="s">
        <v>1</v>
      </c>
      <c r="D9" s="6"/>
      <c r="E9" s="1"/>
      <c r="F9" s="25" t="s">
        <v>0</v>
      </c>
      <c r="G9" s="26">
        <f>+H12*POWER(H6,2)*LN(H13*((H16-H17)/(H16-H20)))</f>
        <v>15.681894374304335</v>
      </c>
      <c r="H9" s="24" t="s">
        <v>1</v>
      </c>
      <c r="I9" s="6"/>
      <c r="J9" s="1"/>
      <c r="K9" s="25" t="s">
        <v>0</v>
      </c>
      <c r="L9" s="26">
        <f>+M12*POWER(M6/PI(),2)*LN(M13*((M16-M17)/(M16-M20)))</f>
        <v>14.848247706205189</v>
      </c>
      <c r="M9" s="24" t="s">
        <v>1</v>
      </c>
      <c r="N9" s="6"/>
      <c r="O9" s="1"/>
    </row>
    <row r="10" spans="1:15" ht="14.45" customHeight="1">
      <c r="A10" s="32" t="s">
        <v>0</v>
      </c>
      <c r="B10" s="33" t="str">
        <f>CONCATENATE(B49,C49,C50,B51,C51)</f>
        <v>31 minutter og 46 sekunder</v>
      </c>
      <c r="C10" s="24"/>
      <c r="D10" s="6"/>
      <c r="E10" s="1"/>
      <c r="F10" s="32" t="s">
        <v>0</v>
      </c>
      <c r="G10" s="33" t="str">
        <f>CONCATENATE(G49,H49,H50,G51,H51)</f>
        <v>15 minutter og 40 sekunder</v>
      </c>
      <c r="H10" s="24"/>
      <c r="I10" s="6"/>
      <c r="J10" s="1"/>
      <c r="K10" s="32" t="s">
        <v>0</v>
      </c>
      <c r="L10" s="33" t="str">
        <f>CONCATENATE(L49,M49,M50,L51,M51)</f>
        <v>14 minutter og 50 sekunder</v>
      </c>
      <c r="M10" s="24"/>
      <c r="N10" s="6"/>
      <c r="O10" s="1"/>
    </row>
    <row r="11" spans="1:15" ht="15.75">
      <c r="A11" s="32"/>
      <c r="B11" s="33" t="s">
        <v>24</v>
      </c>
      <c r="C11" s="5"/>
      <c r="D11" s="6"/>
      <c r="E11" s="1"/>
      <c r="F11" s="32"/>
      <c r="G11" s="33" t="str">
        <f>+B11</f>
        <v>Ægget lægges i når vandet koger</v>
      </c>
      <c r="H11" s="5"/>
      <c r="I11" s="6"/>
      <c r="J11" s="1"/>
      <c r="K11" s="32"/>
      <c r="L11" s="33" t="str">
        <f>+G11</f>
        <v>Ægget lægges i når vandet koger</v>
      </c>
      <c r="M11" s="5"/>
      <c r="N11" s="6"/>
      <c r="O11" s="1"/>
    </row>
    <row r="12" spans="1:15" ht="15.75">
      <c r="A12" s="4" t="s">
        <v>31</v>
      </c>
      <c r="B12" s="38"/>
      <c r="C12" s="5">
        <v>0.4657</v>
      </c>
      <c r="D12" s="6"/>
      <c r="E12" s="1"/>
      <c r="F12" s="4" t="str">
        <f>+A12</f>
        <v>konstant 1</v>
      </c>
      <c r="G12" s="33"/>
      <c r="H12" s="5">
        <v>1.6000000000000001E-3</v>
      </c>
      <c r="I12" s="6"/>
      <c r="J12" s="1"/>
      <c r="K12" s="4" t="str">
        <f>+F12</f>
        <v>konstant 1</v>
      </c>
      <c r="L12" s="33"/>
      <c r="M12" s="5">
        <v>0.152</v>
      </c>
      <c r="N12" s="6"/>
      <c r="O12" s="1"/>
    </row>
    <row r="13" spans="1:15" ht="15.75">
      <c r="A13" s="4" t="s">
        <v>32</v>
      </c>
      <c r="B13" s="33"/>
      <c r="C13" s="5">
        <v>0.76</v>
      </c>
      <c r="D13" s="6"/>
      <c r="E13" s="1"/>
      <c r="F13" s="4" t="str">
        <f>+A13</f>
        <v>konstant 2</v>
      </c>
      <c r="G13" s="33"/>
      <c r="H13" s="5">
        <v>2</v>
      </c>
      <c r="I13" s="6"/>
      <c r="J13" s="1"/>
      <c r="K13" s="4" t="str">
        <f>+F13</f>
        <v>konstant 2</v>
      </c>
      <c r="L13" s="33"/>
      <c r="M13" s="5">
        <v>2</v>
      </c>
      <c r="N13" s="6"/>
      <c r="O13" s="1"/>
    </row>
    <row r="14" spans="1:15" ht="15.75">
      <c r="A14" s="4" t="s">
        <v>2</v>
      </c>
      <c r="B14" s="7" t="s">
        <v>66</v>
      </c>
      <c r="C14" s="8">
        <f>+C6</f>
        <v>68</v>
      </c>
      <c r="D14" s="6" t="s">
        <v>3</v>
      </c>
      <c r="E14" s="1"/>
      <c r="F14" s="4" t="s">
        <v>21</v>
      </c>
      <c r="G14" s="7" t="s">
        <v>71</v>
      </c>
      <c r="H14" s="8">
        <f>+H6</f>
        <v>44</v>
      </c>
      <c r="I14" s="6" t="s">
        <v>20</v>
      </c>
      <c r="J14" s="1"/>
      <c r="K14" s="4" t="s">
        <v>28</v>
      </c>
      <c r="L14" s="7" t="s">
        <v>72</v>
      </c>
      <c r="M14" s="8">
        <f>+M6</f>
        <v>13.8</v>
      </c>
      <c r="N14" s="6" t="s">
        <v>26</v>
      </c>
      <c r="O14" s="1"/>
    </row>
    <row r="15" spans="1:15">
      <c r="A15" s="4" t="s">
        <v>4</v>
      </c>
      <c r="B15" s="5" t="s">
        <v>67</v>
      </c>
      <c r="C15" s="5">
        <v>2.71828</v>
      </c>
      <c r="D15" s="6"/>
      <c r="E15" s="1"/>
      <c r="F15" s="4" t="str">
        <f t="shared" ref="F15:F23" si="0">+A15</f>
        <v>ln =</v>
      </c>
      <c r="G15" s="5" t="str">
        <f>+B15</f>
        <v>Naturlig logaritme</v>
      </c>
      <c r="H15" s="5">
        <f>+C15</f>
        <v>2.71828</v>
      </c>
      <c r="I15" s="6"/>
      <c r="J15" s="1"/>
      <c r="K15" s="4" t="str">
        <f t="shared" ref="K15:K23" si="1">+F15</f>
        <v>ln =</v>
      </c>
      <c r="L15" s="5" t="str">
        <f>+G15</f>
        <v>Naturlig logaritme</v>
      </c>
      <c r="M15" s="5">
        <f>+H15</f>
        <v>2.71828</v>
      </c>
      <c r="N15" s="6"/>
      <c r="O15" s="1"/>
    </row>
    <row r="16" spans="1:15">
      <c r="A16" s="4" t="s">
        <v>5</v>
      </c>
      <c r="B16" s="20" t="str">
        <f>IF(AND($C$16&lt;=100,$C$16&gt;=90),$B$55,"Fejl i temperaturen")</f>
        <v>Tryk 760 mmHg eller 1013 hPa</v>
      </c>
      <c r="C16" s="39">
        <v>100</v>
      </c>
      <c r="D16" s="9" t="s">
        <v>7</v>
      </c>
      <c r="E16" s="1"/>
      <c r="F16" s="4" t="str">
        <f t="shared" si="0"/>
        <v>Tvand</v>
      </c>
      <c r="G16" s="21" t="str">
        <f>+B16</f>
        <v>Tryk 760 mmHg eller 1013 hPa</v>
      </c>
      <c r="H16" s="21">
        <f t="shared" ref="H16:H23" si="2">+C16</f>
        <v>100</v>
      </c>
      <c r="I16" s="9" t="str">
        <f>+D16</f>
        <v>°C</v>
      </c>
      <c r="J16" s="1"/>
      <c r="K16" s="4" t="str">
        <f t="shared" si="1"/>
        <v>Tvand</v>
      </c>
      <c r="L16" s="21" t="str">
        <f t="shared" ref="L16:L23" si="3">+G16</f>
        <v>Tryk 760 mmHg eller 1013 hPa</v>
      </c>
      <c r="M16" s="21">
        <f t="shared" ref="M16:M23" si="4">+H16</f>
        <v>100</v>
      </c>
      <c r="N16" s="9" t="str">
        <f>+I16</f>
        <v>°C</v>
      </c>
      <c r="O16" s="1"/>
    </row>
    <row r="17" spans="1:15">
      <c r="A17" s="4" t="s">
        <v>35</v>
      </c>
      <c r="B17" s="5" t="s">
        <v>68</v>
      </c>
      <c r="C17" s="5">
        <f>+IF(C5="K",C18,C19)</f>
        <v>21</v>
      </c>
      <c r="D17" s="9" t="s">
        <v>7</v>
      </c>
      <c r="E17" s="1"/>
      <c r="F17" s="4" t="str">
        <f t="shared" si="0"/>
        <v>Tæg</v>
      </c>
      <c r="G17" s="5" t="str">
        <f t="shared" ref="G17:G23" si="5">+B17</f>
        <v>Æggets temperatur ved start</v>
      </c>
      <c r="H17" s="5">
        <f t="shared" si="2"/>
        <v>21</v>
      </c>
      <c r="I17" s="9" t="str">
        <f t="shared" ref="I17:I23" si="6">+D17</f>
        <v>°C</v>
      </c>
      <c r="J17" s="1"/>
      <c r="K17" s="4" t="str">
        <f t="shared" si="1"/>
        <v>Tæg</v>
      </c>
      <c r="L17" s="5" t="str">
        <f t="shared" si="3"/>
        <v>Æggets temperatur ved start</v>
      </c>
      <c r="M17" s="5">
        <f t="shared" si="4"/>
        <v>21</v>
      </c>
      <c r="N17" s="9" t="str">
        <f t="shared" ref="N17:N23" si="7">+I17</f>
        <v>°C</v>
      </c>
      <c r="O17" s="1"/>
    </row>
    <row r="18" spans="1:15">
      <c r="A18" s="4" t="s">
        <v>6</v>
      </c>
      <c r="B18" s="5" t="s">
        <v>69</v>
      </c>
      <c r="C18" s="22">
        <v>4</v>
      </c>
      <c r="D18" s="9" t="s">
        <v>7</v>
      </c>
      <c r="E18" s="1"/>
      <c r="F18" s="4" t="str">
        <f t="shared" si="0"/>
        <v>Tstart</v>
      </c>
      <c r="G18" s="5" t="str">
        <f t="shared" si="5"/>
        <v>Æggets temperatur ved start (køleskab)</v>
      </c>
      <c r="H18" s="5">
        <f t="shared" si="2"/>
        <v>4</v>
      </c>
      <c r="I18" s="9" t="str">
        <f t="shared" si="6"/>
        <v>°C</v>
      </c>
      <c r="J18" s="1"/>
      <c r="K18" s="4" t="str">
        <f t="shared" si="1"/>
        <v>Tstart</v>
      </c>
      <c r="L18" s="5" t="str">
        <f t="shared" si="3"/>
        <v>Æggets temperatur ved start (køleskab)</v>
      </c>
      <c r="M18" s="5">
        <f t="shared" si="4"/>
        <v>4</v>
      </c>
      <c r="N18" s="9" t="str">
        <f t="shared" si="7"/>
        <v>°C</v>
      </c>
      <c r="O18" s="1"/>
    </row>
    <row r="19" spans="1:15">
      <c r="A19" s="4" t="s">
        <v>6</v>
      </c>
      <c r="B19" s="5" t="s">
        <v>70</v>
      </c>
      <c r="C19" s="22">
        <v>21</v>
      </c>
      <c r="D19" s="9" t="s">
        <v>7</v>
      </c>
      <c r="E19" s="1"/>
      <c r="F19" s="4" t="str">
        <f t="shared" si="0"/>
        <v>Tstart</v>
      </c>
      <c r="G19" s="5" t="str">
        <f t="shared" si="5"/>
        <v>Æggets temperatur ved start (køkken)</v>
      </c>
      <c r="H19" s="5">
        <f t="shared" si="2"/>
        <v>21</v>
      </c>
      <c r="I19" s="9" t="str">
        <f t="shared" si="6"/>
        <v>°C</v>
      </c>
      <c r="J19" s="1"/>
      <c r="K19" s="4" t="str">
        <f t="shared" si="1"/>
        <v>Tstart</v>
      </c>
      <c r="L19" s="5" t="str">
        <f t="shared" si="3"/>
        <v>Æggets temperatur ved start (køkken)</v>
      </c>
      <c r="M19" s="5">
        <f t="shared" si="4"/>
        <v>21</v>
      </c>
      <c r="N19" s="9" t="str">
        <f t="shared" si="7"/>
        <v>°C</v>
      </c>
      <c r="O19" s="1"/>
    </row>
    <row r="20" spans="1:15">
      <c r="A20" s="4" t="s">
        <v>8</v>
      </c>
      <c r="B20" s="5" t="s">
        <v>73</v>
      </c>
      <c r="C20" s="5">
        <f>+IF(C4="B",C21,IF(C4="S",C22,IF(C4="H",C23,"Fejl")))</f>
        <v>99</v>
      </c>
      <c r="D20" s="9" t="s">
        <v>7</v>
      </c>
      <c r="E20" s="1"/>
      <c r="F20" s="4" t="str">
        <f t="shared" si="0"/>
        <v>Tblomme</v>
      </c>
      <c r="G20" s="5" t="s">
        <v>74</v>
      </c>
      <c r="H20" s="5">
        <f t="shared" si="2"/>
        <v>99</v>
      </c>
      <c r="I20" s="9" t="str">
        <f t="shared" si="6"/>
        <v>°C</v>
      </c>
      <c r="J20" s="1"/>
      <c r="K20" s="4" t="str">
        <f t="shared" si="1"/>
        <v>Tblomme</v>
      </c>
      <c r="L20" s="5" t="str">
        <f t="shared" si="3"/>
        <v>Den ønskede temperatur i blommen (Grænselag hvide/blomme)</v>
      </c>
      <c r="M20" s="5">
        <f t="shared" si="4"/>
        <v>99</v>
      </c>
      <c r="N20" s="9" t="str">
        <f t="shared" si="7"/>
        <v>°C</v>
      </c>
      <c r="O20" s="1"/>
    </row>
    <row r="21" spans="1:15">
      <c r="A21" s="4" t="s">
        <v>9</v>
      </c>
      <c r="B21" s="5" t="s">
        <v>17</v>
      </c>
      <c r="C21" s="22">
        <v>63</v>
      </c>
      <c r="D21" s="9" t="s">
        <v>7</v>
      </c>
      <c r="E21" s="1"/>
      <c r="F21" s="4" t="str">
        <f t="shared" si="0"/>
        <v>Tblødkogt</v>
      </c>
      <c r="G21" s="5" t="str">
        <f t="shared" si="5"/>
        <v>Blødkogt æg</v>
      </c>
      <c r="H21" s="5">
        <f t="shared" si="2"/>
        <v>63</v>
      </c>
      <c r="I21" s="9" t="str">
        <f t="shared" si="6"/>
        <v>°C</v>
      </c>
      <c r="J21" s="1"/>
      <c r="K21" s="4" t="str">
        <f t="shared" si="1"/>
        <v>Tblødkogt</v>
      </c>
      <c r="L21" s="5" t="str">
        <f t="shared" si="3"/>
        <v>Blødkogt æg</v>
      </c>
      <c r="M21" s="5">
        <f t="shared" si="4"/>
        <v>63</v>
      </c>
      <c r="N21" s="9" t="str">
        <f t="shared" si="7"/>
        <v>°C</v>
      </c>
      <c r="O21" s="1"/>
    </row>
    <row r="22" spans="1:15">
      <c r="A22" s="4" t="s">
        <v>29</v>
      </c>
      <c r="B22" s="5" t="s">
        <v>30</v>
      </c>
      <c r="C22" s="22">
        <v>70</v>
      </c>
      <c r="D22" s="9" t="s">
        <v>7</v>
      </c>
      <c r="E22" s="1"/>
      <c r="F22" s="4" t="str">
        <f t="shared" si="0"/>
        <v>Tsmilende</v>
      </c>
      <c r="G22" s="5" t="str">
        <f t="shared" si="5"/>
        <v>Smilendekogt æg</v>
      </c>
      <c r="H22" s="5">
        <f t="shared" si="2"/>
        <v>70</v>
      </c>
      <c r="I22" s="9" t="str">
        <f t="shared" si="6"/>
        <v>°C</v>
      </c>
      <c r="J22" s="1"/>
      <c r="K22" s="4" t="str">
        <f t="shared" si="1"/>
        <v>Tsmilende</v>
      </c>
      <c r="L22" s="5" t="str">
        <f t="shared" si="3"/>
        <v>Smilendekogt æg</v>
      </c>
      <c r="M22" s="5">
        <f t="shared" si="4"/>
        <v>70</v>
      </c>
      <c r="N22" s="9" t="str">
        <f t="shared" si="7"/>
        <v>°C</v>
      </c>
      <c r="O22" s="1"/>
    </row>
    <row r="23" spans="1:15">
      <c r="A23" s="4" t="s">
        <v>10</v>
      </c>
      <c r="B23" s="5" t="s">
        <v>18</v>
      </c>
      <c r="C23" s="22">
        <v>99</v>
      </c>
      <c r="D23" s="9" t="s">
        <v>7</v>
      </c>
      <c r="E23" s="1"/>
      <c r="F23" s="4" t="str">
        <f t="shared" si="0"/>
        <v>Thårdkogt</v>
      </c>
      <c r="G23" s="5" t="str">
        <f t="shared" si="5"/>
        <v>Hårdkogt æg</v>
      </c>
      <c r="H23" s="5">
        <f t="shared" si="2"/>
        <v>99</v>
      </c>
      <c r="I23" s="9" t="str">
        <f t="shared" si="6"/>
        <v>°C</v>
      </c>
      <c r="J23" s="1"/>
      <c r="K23" s="4" t="str">
        <f t="shared" si="1"/>
        <v>Thårdkogt</v>
      </c>
      <c r="L23" s="5" t="str">
        <f t="shared" si="3"/>
        <v>Hårdkogt æg</v>
      </c>
      <c r="M23" s="5">
        <f t="shared" si="4"/>
        <v>99</v>
      </c>
      <c r="N23" s="9" t="str">
        <f t="shared" si="7"/>
        <v>°C</v>
      </c>
      <c r="O23" s="1"/>
    </row>
    <row r="24" spans="1:15" ht="15.75" thickBot="1">
      <c r="A24" s="13"/>
      <c r="B24" s="14"/>
      <c r="C24" s="14"/>
      <c r="D24" s="15"/>
      <c r="E24" s="1"/>
      <c r="F24" s="13"/>
      <c r="G24" s="14"/>
      <c r="H24" s="14"/>
      <c r="I24" s="15"/>
      <c r="J24" s="1"/>
      <c r="K24" s="13"/>
      <c r="L24" s="14"/>
      <c r="M24" s="14"/>
      <c r="N24" s="15"/>
      <c r="O24" s="1"/>
    </row>
    <row r="25" spans="1:15">
      <c r="A25" s="16" t="s">
        <v>22</v>
      </c>
      <c r="B25" s="63"/>
      <c r="C25" s="17"/>
      <c r="D25" s="17"/>
      <c r="E25" s="18"/>
      <c r="F25" s="18"/>
      <c r="G25" s="17"/>
      <c r="H25" s="17"/>
      <c r="I25" s="18"/>
      <c r="J25" s="18"/>
      <c r="K25" s="18"/>
      <c r="L25" s="18"/>
      <c r="M25" s="18"/>
      <c r="N25" s="19"/>
      <c r="O25" s="1"/>
    </row>
    <row r="26" spans="1:15">
      <c r="A26" s="10" t="s">
        <v>56</v>
      </c>
      <c r="B26" s="63"/>
      <c r="C26" s="5"/>
      <c r="D26" s="5"/>
      <c r="E26" s="11"/>
      <c r="F26" s="11"/>
      <c r="G26" s="11"/>
      <c r="H26" s="11"/>
      <c r="I26" s="11"/>
      <c r="J26" s="65"/>
      <c r="K26" s="65"/>
      <c r="L26" s="65"/>
      <c r="M26" s="65"/>
      <c r="N26" s="66"/>
      <c r="O26" s="1"/>
    </row>
    <row r="27" spans="1:15">
      <c r="A27" s="10" t="s">
        <v>57</v>
      </c>
      <c r="B27" s="63"/>
      <c r="C27" s="5"/>
      <c r="D27" s="5"/>
      <c r="E27" s="11"/>
      <c r="F27" s="11"/>
      <c r="G27" s="11"/>
      <c r="H27" s="11"/>
      <c r="I27" s="11"/>
      <c r="J27" s="65"/>
      <c r="K27" s="65"/>
      <c r="L27" s="65"/>
      <c r="M27" s="65"/>
      <c r="N27" s="66"/>
      <c r="O27" s="1"/>
    </row>
    <row r="28" spans="1:15">
      <c r="A28" s="10" t="s">
        <v>53</v>
      </c>
      <c r="B28" s="63"/>
      <c r="C28" s="5"/>
      <c r="D28" s="5"/>
      <c r="E28" s="11"/>
      <c r="F28" s="11"/>
      <c r="G28" s="11"/>
      <c r="H28" s="11"/>
      <c r="I28" s="11"/>
      <c r="J28" s="65"/>
      <c r="K28" s="65"/>
      <c r="L28" s="65"/>
      <c r="M28" s="65"/>
      <c r="N28" s="66"/>
      <c r="O28" s="1"/>
    </row>
    <row r="29" spans="1:15">
      <c r="A29" s="10" t="s">
        <v>54</v>
      </c>
      <c r="B29" s="63"/>
      <c r="C29" s="5"/>
      <c r="D29" s="5"/>
      <c r="E29" s="11"/>
      <c r="F29" s="11"/>
      <c r="G29" s="11"/>
      <c r="H29" s="11"/>
      <c r="I29" s="11"/>
      <c r="J29" s="65"/>
      <c r="K29" s="65"/>
      <c r="L29" s="61"/>
      <c r="M29" s="65"/>
      <c r="N29" s="66"/>
      <c r="O29" s="1"/>
    </row>
    <row r="30" spans="1:15">
      <c r="A30" s="10" t="s">
        <v>55</v>
      </c>
      <c r="B30" s="63"/>
      <c r="C30" s="5"/>
      <c r="D30" s="5"/>
      <c r="E30" s="11"/>
      <c r="F30" s="1"/>
      <c r="G30" s="27"/>
      <c r="H30" s="11"/>
      <c r="I30" s="11"/>
      <c r="J30" s="65"/>
      <c r="K30" s="65"/>
      <c r="L30" s="63"/>
      <c r="M30" s="65"/>
      <c r="N30" s="66"/>
      <c r="O30" s="1"/>
    </row>
    <row r="31" spans="1:15">
      <c r="A31" s="10" t="s">
        <v>59</v>
      </c>
      <c r="B31" s="63"/>
      <c r="C31" s="5"/>
      <c r="D31" s="5"/>
      <c r="E31" s="11"/>
      <c r="F31" s="11"/>
      <c r="G31" s="11"/>
      <c r="H31" s="11"/>
      <c r="I31" s="11"/>
      <c r="J31" s="65"/>
      <c r="K31" s="65"/>
      <c r="L31" s="61" t="s">
        <v>76</v>
      </c>
      <c r="M31" s="57"/>
      <c r="N31" s="66"/>
      <c r="O31" s="1"/>
    </row>
    <row r="32" spans="1:15">
      <c r="A32" s="10" t="s">
        <v>60</v>
      </c>
      <c r="B32" s="63"/>
      <c r="C32" s="5"/>
      <c r="D32" s="5"/>
      <c r="E32" s="11"/>
      <c r="F32" s="11"/>
      <c r="G32" s="11"/>
      <c r="H32" s="11"/>
      <c r="I32" s="11"/>
      <c r="J32" s="65"/>
      <c r="K32" s="65"/>
      <c r="L32" s="63"/>
      <c r="M32" s="58"/>
      <c r="N32" s="66"/>
      <c r="O32" s="1"/>
    </row>
    <row r="33" spans="1:15">
      <c r="A33" s="10" t="s">
        <v>61</v>
      </c>
      <c r="B33" s="63"/>
      <c r="C33" s="5"/>
      <c r="D33" s="5"/>
      <c r="E33" s="11"/>
      <c r="F33" s="11"/>
      <c r="G33" s="11"/>
      <c r="H33" s="11"/>
      <c r="I33" s="11"/>
      <c r="J33" s="65"/>
      <c r="K33" s="65"/>
      <c r="L33" s="62" t="s">
        <v>23</v>
      </c>
      <c r="M33" s="59"/>
      <c r="N33" s="66"/>
      <c r="O33" s="1"/>
    </row>
    <row r="34" spans="1:15">
      <c r="A34" s="10" t="s">
        <v>38</v>
      </c>
      <c r="B34" s="63"/>
      <c r="C34" s="5"/>
      <c r="D34" s="5"/>
      <c r="E34" s="11"/>
      <c r="F34" s="11"/>
      <c r="G34" s="11"/>
      <c r="H34" s="11"/>
      <c r="I34" s="11"/>
      <c r="J34" s="65"/>
      <c r="K34" s="65"/>
      <c r="L34" s="63"/>
      <c r="M34" s="1"/>
      <c r="N34" s="66"/>
      <c r="O34" s="1"/>
    </row>
    <row r="35" spans="1:15" ht="18.75">
      <c r="A35" s="10" t="s">
        <v>40</v>
      </c>
      <c r="B35" s="63"/>
      <c r="C35" s="5"/>
      <c r="D35" s="5"/>
      <c r="E35" s="11"/>
      <c r="F35" s="11"/>
      <c r="G35" s="11"/>
      <c r="H35" s="11"/>
      <c r="I35" s="11"/>
      <c r="J35" s="65"/>
      <c r="K35" s="65"/>
      <c r="L35" s="64" t="s">
        <v>77</v>
      </c>
      <c r="M35" s="60"/>
      <c r="N35" s="66"/>
      <c r="O35" s="1"/>
    </row>
    <row r="36" spans="1:15">
      <c r="A36" s="10" t="s">
        <v>64</v>
      </c>
      <c r="B36" s="63"/>
      <c r="C36" s="5"/>
      <c r="D36" s="5"/>
      <c r="E36" s="11"/>
      <c r="F36" s="11"/>
      <c r="G36" s="11"/>
      <c r="H36" s="11"/>
      <c r="I36" s="11"/>
      <c r="J36" s="65"/>
      <c r="K36" s="65"/>
      <c r="L36" s="65"/>
      <c r="M36" s="65"/>
      <c r="N36" s="66"/>
      <c r="O36" s="1"/>
    </row>
    <row r="37" spans="1:15">
      <c r="A37" s="10" t="s">
        <v>65</v>
      </c>
      <c r="B37" s="63"/>
      <c r="C37" s="5"/>
      <c r="D37" s="5"/>
      <c r="E37" s="11"/>
      <c r="F37" s="11"/>
      <c r="G37" s="11"/>
      <c r="H37" s="11"/>
      <c r="I37" s="11"/>
      <c r="J37" s="65"/>
      <c r="K37" s="65"/>
      <c r="L37" s="73" t="s">
        <v>81</v>
      </c>
      <c r="M37" s="65"/>
      <c r="N37" s="66"/>
      <c r="O37" s="1"/>
    </row>
    <row r="38" spans="1:15">
      <c r="A38" s="4"/>
      <c r="B38" s="10"/>
      <c r="C38" s="5"/>
      <c r="D38" s="5"/>
      <c r="E38" s="11"/>
      <c r="F38" s="11"/>
      <c r="G38" s="11"/>
      <c r="H38" s="11"/>
      <c r="I38" s="11"/>
      <c r="J38" s="65"/>
      <c r="K38" s="65"/>
      <c r="L38" s="73" t="s">
        <v>82</v>
      </c>
      <c r="M38" s="65"/>
      <c r="N38" s="66"/>
      <c r="O38" s="1"/>
    </row>
    <row r="39" spans="1:15">
      <c r="A39" s="4"/>
      <c r="B39" s="10"/>
      <c r="C39" s="5"/>
      <c r="D39" s="5"/>
      <c r="E39" s="11"/>
      <c r="F39" s="11"/>
      <c r="G39" s="11"/>
      <c r="H39" s="11"/>
      <c r="I39" s="11"/>
      <c r="J39" s="65"/>
      <c r="K39" s="65"/>
      <c r="L39" s="73" t="s">
        <v>83</v>
      </c>
      <c r="M39" s="65"/>
      <c r="N39" s="66"/>
      <c r="O39" s="1"/>
    </row>
    <row r="40" spans="1:15">
      <c r="A40" s="4"/>
      <c r="B40" s="12"/>
      <c r="C40" s="5"/>
      <c r="D40" s="5"/>
      <c r="E40" s="11"/>
      <c r="F40" s="11"/>
      <c r="G40" s="11"/>
      <c r="H40" s="11"/>
      <c r="I40" s="11"/>
      <c r="J40" s="65"/>
      <c r="K40" s="65"/>
      <c r="L40" s="73" t="s">
        <v>84</v>
      </c>
      <c r="M40" s="65"/>
      <c r="N40" s="66"/>
      <c r="O40" s="1"/>
    </row>
    <row r="41" spans="1:15">
      <c r="A41" s="4"/>
      <c r="B41" s="11"/>
      <c r="C41" s="11"/>
      <c r="D41" s="11"/>
      <c r="E41" s="11"/>
      <c r="F41" s="11"/>
      <c r="G41" s="11"/>
      <c r="H41" s="11"/>
      <c r="I41" s="11"/>
      <c r="J41" s="65"/>
      <c r="K41" s="65"/>
      <c r="L41" s="73" t="s">
        <v>85</v>
      </c>
      <c r="M41" s="65"/>
      <c r="N41" s="66"/>
      <c r="O41" s="1"/>
    </row>
    <row r="42" spans="1:15">
      <c r="A42" s="4"/>
      <c r="B42" s="11" t="s">
        <v>34</v>
      </c>
      <c r="C42" s="11"/>
      <c r="D42" s="11"/>
      <c r="E42" s="11"/>
      <c r="F42" s="11"/>
      <c r="G42" s="11"/>
      <c r="H42" s="11"/>
      <c r="I42" s="11"/>
      <c r="J42" s="65"/>
      <c r="K42" s="65"/>
      <c r="L42" s="73"/>
      <c r="M42" s="65"/>
      <c r="N42" s="66"/>
      <c r="O42" s="1"/>
    </row>
    <row r="43" spans="1:15">
      <c r="A43" s="4"/>
      <c r="B43" s="12" t="s">
        <v>25</v>
      </c>
      <c r="C43" s="11"/>
      <c r="D43" s="11"/>
      <c r="E43" s="11"/>
      <c r="F43" s="11"/>
      <c r="G43" s="11"/>
      <c r="H43" s="11"/>
      <c r="I43" s="11"/>
      <c r="J43" s="65"/>
      <c r="K43" s="65"/>
      <c r="L43" s="65"/>
      <c r="M43" s="65"/>
      <c r="N43" s="66"/>
      <c r="O43" s="1"/>
    </row>
    <row r="44" spans="1:15">
      <c r="A44" s="4"/>
      <c r="B44" s="12" t="s">
        <v>33</v>
      </c>
      <c r="C44" s="11"/>
      <c r="D44" s="11"/>
      <c r="E44" s="11"/>
      <c r="F44" s="11"/>
      <c r="G44" s="11"/>
      <c r="H44" s="11"/>
      <c r="I44" s="11"/>
      <c r="J44" s="65"/>
      <c r="K44" s="65"/>
      <c r="L44" s="65"/>
      <c r="M44" s="65"/>
      <c r="N44" s="66"/>
      <c r="O44" s="1"/>
    </row>
    <row r="45" spans="1:15">
      <c r="A45" s="4"/>
      <c r="B45" s="12" t="s">
        <v>62</v>
      </c>
      <c r="C45" s="11"/>
      <c r="D45" s="11"/>
      <c r="E45" s="11"/>
      <c r="F45" s="11"/>
      <c r="G45" s="11"/>
      <c r="H45" s="11"/>
      <c r="I45" s="11"/>
      <c r="J45" s="65"/>
      <c r="K45" s="65"/>
      <c r="L45" s="65"/>
      <c r="M45" s="65"/>
      <c r="N45" s="66"/>
      <c r="O45" s="1"/>
    </row>
    <row r="46" spans="1:15">
      <c r="A46" s="4"/>
      <c r="B46" s="12" t="s">
        <v>63</v>
      </c>
      <c r="C46" s="11"/>
      <c r="D46" s="11"/>
      <c r="E46" s="11"/>
      <c r="F46" s="11"/>
      <c r="G46" s="11"/>
      <c r="H46" s="11"/>
      <c r="I46" s="11"/>
      <c r="J46" s="65"/>
      <c r="K46" s="65"/>
      <c r="L46" s="65"/>
      <c r="M46" s="65"/>
      <c r="N46" s="66"/>
      <c r="O46" s="1"/>
    </row>
    <row r="47" spans="1:15" ht="15.75" thickBot="1">
      <c r="A47" s="74" t="s">
        <v>19</v>
      </c>
      <c r="B47" s="52"/>
      <c r="C47" s="52"/>
      <c r="D47" s="52"/>
      <c r="E47" s="53"/>
      <c r="F47" s="53"/>
      <c r="G47" s="53"/>
      <c r="H47" s="53"/>
      <c r="I47" s="53"/>
      <c r="J47" s="53"/>
      <c r="K47" s="53"/>
      <c r="L47" s="53"/>
      <c r="M47" s="75" t="s">
        <v>75</v>
      </c>
      <c r="N47" s="76"/>
      <c r="O47" s="54"/>
    </row>
    <row r="48" spans="1:15">
      <c r="A48" s="40"/>
      <c r="B48" s="51"/>
      <c r="C48" s="51"/>
      <c r="D48" s="51"/>
      <c r="E48" s="40"/>
      <c r="F48" s="40"/>
      <c r="G48" s="40"/>
      <c r="H48" s="40"/>
      <c r="I48" s="40"/>
      <c r="J48" s="40"/>
      <c r="K48" s="40"/>
      <c r="L48" s="40"/>
      <c r="M48" s="40"/>
      <c r="N48" s="40"/>
      <c r="O48" s="41">
        <f>(B9+G9+L9)/3</f>
        <v>20.767121375473348</v>
      </c>
    </row>
    <row r="49" spans="1:15">
      <c r="A49" s="42"/>
      <c r="B49" s="43">
        <f>+INT(B9)</f>
        <v>31</v>
      </c>
      <c r="C49" s="44" t="s">
        <v>12</v>
      </c>
      <c r="D49" s="44"/>
      <c r="E49" s="42"/>
      <c r="F49" s="42"/>
      <c r="G49" s="43">
        <f>+INT(G9)</f>
        <v>15</v>
      </c>
      <c r="H49" s="44" t="s">
        <v>12</v>
      </c>
      <c r="I49" s="44"/>
      <c r="J49" s="40"/>
      <c r="K49" s="42"/>
      <c r="L49" s="43">
        <f>+INT(L9)</f>
        <v>14</v>
      </c>
      <c r="M49" s="44" t="s">
        <v>12</v>
      </c>
      <c r="N49" s="44"/>
      <c r="O49" s="45">
        <f>INT(O48)</f>
        <v>20</v>
      </c>
    </row>
    <row r="50" spans="1:15">
      <c r="A50" s="42"/>
      <c r="B50" s="44"/>
      <c r="C50" s="44" t="s">
        <v>14</v>
      </c>
      <c r="D50" s="44"/>
      <c r="E50" s="42"/>
      <c r="F50" s="42"/>
      <c r="G50" s="44"/>
      <c r="H50" s="44" t="s">
        <v>14</v>
      </c>
      <c r="I50" s="44"/>
      <c r="J50" s="40"/>
      <c r="K50" s="42"/>
      <c r="L50" s="44"/>
      <c r="M50" s="44" t="s">
        <v>14</v>
      </c>
      <c r="N50" s="44"/>
      <c r="O50" s="40" t="s">
        <v>50</v>
      </c>
    </row>
    <row r="51" spans="1:15">
      <c r="A51" s="42"/>
      <c r="B51" s="43">
        <f>+INT(B52)</f>
        <v>46</v>
      </c>
      <c r="C51" s="44" t="s">
        <v>13</v>
      </c>
      <c r="D51" s="44"/>
      <c r="E51" s="42"/>
      <c r="F51" s="42"/>
      <c r="G51" s="43">
        <f>+INT(G52)</f>
        <v>40</v>
      </c>
      <c r="H51" s="44" t="s">
        <v>13</v>
      </c>
      <c r="I51" s="44"/>
      <c r="J51" s="40"/>
      <c r="K51" s="42"/>
      <c r="L51" s="43">
        <f>+INT(L52)</f>
        <v>50</v>
      </c>
      <c r="M51" s="44" t="s">
        <v>13</v>
      </c>
      <c r="N51" s="44"/>
      <c r="O51" s="43">
        <f>+INT(O52)</f>
        <v>46</v>
      </c>
    </row>
    <row r="52" spans="1:15">
      <c r="A52" s="42"/>
      <c r="B52" s="46">
        <f>+(B9-B49)*60</f>
        <v>46.273322754631181</v>
      </c>
      <c r="C52" s="44"/>
      <c r="D52" s="44"/>
      <c r="E52" s="42"/>
      <c r="F52" s="42"/>
      <c r="G52" s="46">
        <f>+(G9-G49)*60</f>
        <v>40.913662458260092</v>
      </c>
      <c r="H52" s="44"/>
      <c r="I52" s="44"/>
      <c r="J52" s="40"/>
      <c r="K52" s="42"/>
      <c r="L52" s="46">
        <f>+(L9-L49)*60</f>
        <v>50.894862372311351</v>
      </c>
      <c r="M52" s="44"/>
      <c r="N52" s="44"/>
      <c r="O52" s="46">
        <f>+(O48-O49)*60</f>
        <v>46.027282528400875</v>
      </c>
    </row>
    <row r="53" spans="1:15">
      <c r="A53" s="40"/>
      <c r="B53" s="51"/>
      <c r="C53" s="51"/>
      <c r="D53" s="51"/>
      <c r="E53" s="40"/>
      <c r="F53" s="40"/>
      <c r="G53" s="51"/>
      <c r="H53" s="51"/>
      <c r="I53" s="40"/>
      <c r="J53" s="40"/>
      <c r="K53" s="40"/>
      <c r="L53" s="51" t="s">
        <v>45</v>
      </c>
      <c r="M53" s="51"/>
      <c r="N53" s="40"/>
      <c r="O53" s="40"/>
    </row>
    <row r="54" spans="1:15">
      <c r="A54" s="40"/>
      <c r="B54" s="51"/>
      <c r="C54" s="51"/>
      <c r="D54" s="51"/>
      <c r="E54" s="40"/>
      <c r="F54" s="40"/>
      <c r="G54" s="40"/>
      <c r="H54" s="47" t="s">
        <v>47</v>
      </c>
      <c r="I54" s="67" t="s">
        <v>48</v>
      </c>
      <c r="J54" s="67"/>
      <c r="K54" s="67"/>
      <c r="L54" s="40"/>
      <c r="M54" s="40"/>
      <c r="N54" s="40"/>
      <c r="O54" s="40"/>
    </row>
    <row r="55" spans="1:15">
      <c r="A55" s="40"/>
      <c r="B55" s="51" t="str">
        <f>CONCATENATE($I$54,$G$56,$I$55,$O$50,$G$57,$K$55)</f>
        <v>Tryk 760 mmHg eller 1013 hPa</v>
      </c>
      <c r="C55" s="51" t="s">
        <v>52</v>
      </c>
      <c r="D55" s="51"/>
      <c r="E55" s="40"/>
      <c r="F55" s="40"/>
      <c r="G55" s="40">
        <f>+C16</f>
        <v>100</v>
      </c>
      <c r="H55" s="48" t="s">
        <v>7</v>
      </c>
      <c r="I55" s="51" t="s">
        <v>49</v>
      </c>
      <c r="J55" s="40"/>
      <c r="K55" s="51" t="s">
        <v>51</v>
      </c>
      <c r="L55" s="40"/>
      <c r="M55" s="40"/>
      <c r="N55" s="40"/>
      <c r="O55" s="40"/>
    </row>
    <row r="56" spans="1:15">
      <c r="A56" s="40"/>
      <c r="B56" s="51"/>
      <c r="C56" s="51">
        <v>100</v>
      </c>
      <c r="D56" s="51"/>
      <c r="E56" s="40"/>
      <c r="F56" s="40"/>
      <c r="G56" s="48">
        <f>VLOOKUP($G$55,$H$56:$K$66,2)</f>
        <v>760</v>
      </c>
      <c r="H56" s="51">
        <v>90</v>
      </c>
      <c r="I56" s="49">
        <v>530</v>
      </c>
      <c r="J56" s="40"/>
      <c r="K56" s="49">
        <v>707</v>
      </c>
      <c r="L56" s="45"/>
      <c r="M56" s="40"/>
      <c r="N56" s="40"/>
      <c r="O56" s="40"/>
    </row>
    <row r="57" spans="1:15">
      <c r="A57" s="40"/>
      <c r="B57" s="51"/>
      <c r="C57" s="51">
        <v>99</v>
      </c>
      <c r="D57" s="51"/>
      <c r="E57" s="40"/>
      <c r="F57" s="40"/>
      <c r="G57" s="48">
        <f>VLOOKUP($G$55,$H$56:$K$66,4)</f>
        <v>1013</v>
      </c>
      <c r="H57" s="51">
        <v>91</v>
      </c>
      <c r="I57" s="49">
        <v>549</v>
      </c>
      <c r="J57" s="40"/>
      <c r="K57" s="49">
        <v>733</v>
      </c>
      <c r="L57" s="45"/>
      <c r="M57" s="50"/>
      <c r="N57" s="40"/>
      <c r="O57" s="40"/>
    </row>
    <row r="58" spans="1:15">
      <c r="A58" s="40"/>
      <c r="B58" s="51"/>
      <c r="C58" s="51">
        <v>98</v>
      </c>
      <c r="D58" s="51"/>
      <c r="E58" s="40"/>
      <c r="F58" s="40"/>
      <c r="G58" s="48"/>
      <c r="H58" s="51">
        <v>92</v>
      </c>
      <c r="I58" s="49">
        <v>569</v>
      </c>
      <c r="J58" s="40"/>
      <c r="K58" s="49">
        <v>759</v>
      </c>
      <c r="L58" s="45"/>
      <c r="M58" s="50"/>
      <c r="N58" s="40"/>
      <c r="O58" s="40"/>
    </row>
    <row r="59" spans="1:15">
      <c r="A59" s="40"/>
      <c r="B59" s="51"/>
      <c r="C59" s="51">
        <v>97</v>
      </c>
      <c r="D59" s="51"/>
      <c r="E59" s="40"/>
      <c r="F59" s="40"/>
      <c r="G59" s="48"/>
      <c r="H59" s="51">
        <v>93</v>
      </c>
      <c r="I59" s="49">
        <v>590</v>
      </c>
      <c r="J59" s="40"/>
      <c r="K59" s="49">
        <v>787</v>
      </c>
      <c r="L59" s="45"/>
      <c r="M59" s="50"/>
      <c r="N59" s="40"/>
      <c r="O59" s="40"/>
    </row>
    <row r="60" spans="1:15">
      <c r="A60" s="40"/>
      <c r="B60" s="51"/>
      <c r="C60" s="51">
        <v>96</v>
      </c>
      <c r="D60" s="51"/>
      <c r="E60" s="40"/>
      <c r="F60" s="40"/>
      <c r="G60" s="48"/>
      <c r="H60" s="51">
        <v>94</v>
      </c>
      <c r="I60" s="49">
        <v>612</v>
      </c>
      <c r="J60" s="40"/>
      <c r="K60" s="49">
        <v>816</v>
      </c>
      <c r="L60" s="45"/>
      <c r="M60" s="50"/>
      <c r="N60" s="40"/>
      <c r="O60" s="40"/>
    </row>
    <row r="61" spans="1:15">
      <c r="A61" s="40"/>
      <c r="B61" s="51"/>
      <c r="C61" s="51">
        <v>95</v>
      </c>
      <c r="D61" s="51"/>
      <c r="E61" s="40"/>
      <c r="F61" s="40"/>
      <c r="G61" s="48"/>
      <c r="H61" s="51">
        <v>95</v>
      </c>
      <c r="I61" s="49">
        <v>634</v>
      </c>
      <c r="J61" s="40"/>
      <c r="K61" s="49">
        <v>846</v>
      </c>
      <c r="L61" s="45"/>
      <c r="M61" s="50"/>
      <c r="N61" s="40"/>
      <c r="O61" s="40"/>
    </row>
    <row r="62" spans="1:15">
      <c r="A62" s="40"/>
      <c r="B62" s="51"/>
      <c r="C62" s="51">
        <v>94</v>
      </c>
      <c r="D62" s="51"/>
      <c r="E62" s="40"/>
      <c r="F62" s="40"/>
      <c r="G62" s="48"/>
      <c r="H62" s="51">
        <v>96</v>
      </c>
      <c r="I62" s="49">
        <v>658</v>
      </c>
      <c r="J62" s="40"/>
      <c r="K62" s="49">
        <v>877</v>
      </c>
      <c r="L62" s="45"/>
      <c r="M62" s="50"/>
      <c r="N62" s="40"/>
      <c r="O62" s="40"/>
    </row>
    <row r="63" spans="1:15">
      <c r="A63" s="40"/>
      <c r="B63" s="51"/>
      <c r="C63" s="51">
        <v>93</v>
      </c>
      <c r="D63" s="51"/>
      <c r="E63" s="40"/>
      <c r="F63" s="40"/>
      <c r="G63" s="48"/>
      <c r="H63" s="51">
        <v>97</v>
      </c>
      <c r="I63" s="49">
        <v>682</v>
      </c>
      <c r="J63" s="40"/>
      <c r="K63" s="49">
        <v>909</v>
      </c>
      <c r="L63" s="45"/>
      <c r="M63" s="50"/>
      <c r="N63" s="40"/>
      <c r="O63" s="40"/>
    </row>
    <row r="64" spans="1:15">
      <c r="A64" s="40"/>
      <c r="B64" s="51"/>
      <c r="C64" s="51">
        <v>92</v>
      </c>
      <c r="D64" s="51"/>
      <c r="E64" s="40"/>
      <c r="F64" s="40"/>
      <c r="G64" s="48"/>
      <c r="H64" s="51">
        <v>98</v>
      </c>
      <c r="I64" s="49">
        <v>707</v>
      </c>
      <c r="J64" s="40"/>
      <c r="K64" s="49">
        <v>943</v>
      </c>
      <c r="L64" s="45"/>
      <c r="M64" s="50"/>
      <c r="N64" s="40"/>
      <c r="O64" s="40"/>
    </row>
    <row r="65" spans="1:15">
      <c r="A65" s="40"/>
      <c r="B65" s="51"/>
      <c r="C65" s="51">
        <v>91</v>
      </c>
      <c r="D65" s="51"/>
      <c r="E65" s="40"/>
      <c r="F65" s="40"/>
      <c r="G65" s="48"/>
      <c r="H65" s="51">
        <v>99</v>
      </c>
      <c r="I65" s="49">
        <v>733</v>
      </c>
      <c r="J65" s="40"/>
      <c r="K65" s="49">
        <v>977</v>
      </c>
      <c r="L65" s="45"/>
      <c r="M65" s="50"/>
      <c r="N65" s="40"/>
      <c r="O65" s="40"/>
    </row>
    <row r="66" spans="1:15">
      <c r="A66" s="40"/>
      <c r="B66" s="51"/>
      <c r="C66" s="51">
        <v>90</v>
      </c>
      <c r="D66" s="51"/>
      <c r="E66" s="40"/>
      <c r="F66" s="40"/>
      <c r="G66" s="48"/>
      <c r="H66" s="51">
        <v>100</v>
      </c>
      <c r="I66" s="49">
        <v>760</v>
      </c>
      <c r="J66" s="40"/>
      <c r="K66" s="49">
        <v>1013</v>
      </c>
      <c r="L66" s="45"/>
      <c r="M66" s="50"/>
      <c r="N66" s="40"/>
      <c r="O66" s="40"/>
    </row>
    <row r="67" spans="1:15">
      <c r="A67" s="40"/>
      <c r="B67" s="51"/>
      <c r="C67" s="51"/>
      <c r="D67" s="51"/>
      <c r="E67" s="40"/>
      <c r="F67" s="40"/>
      <c r="G67" s="40"/>
      <c r="H67" s="40"/>
      <c r="I67" s="40"/>
      <c r="J67" s="40"/>
      <c r="K67" s="40"/>
      <c r="L67" s="40"/>
      <c r="M67" s="40"/>
      <c r="N67" s="40"/>
      <c r="O67" s="40"/>
    </row>
    <row r="68" spans="1:15">
      <c r="A68" s="55"/>
      <c r="B68" s="56"/>
      <c r="C68" s="56"/>
      <c r="D68" s="56"/>
      <c r="E68" s="55"/>
      <c r="F68" s="55"/>
      <c r="G68" s="55"/>
      <c r="H68" s="55"/>
      <c r="I68" s="55"/>
      <c r="J68" s="55"/>
      <c r="K68" s="55"/>
      <c r="L68" s="55"/>
      <c r="M68" s="55"/>
      <c r="N68" s="55"/>
      <c r="O68" s="55"/>
    </row>
    <row r="70" spans="1:15">
      <c r="G70" s="37"/>
    </row>
  </sheetData>
  <sheetProtection password="C7AA" sheet="1" objects="1" scenarios="1"/>
  <mergeCells count="7">
    <mergeCell ref="I54:K54"/>
    <mergeCell ref="A1:N1"/>
    <mergeCell ref="F2:I2"/>
    <mergeCell ref="F3:I3"/>
    <mergeCell ref="A3:D3"/>
    <mergeCell ref="K3:N3"/>
    <mergeCell ref="M47:N47"/>
  </mergeCells>
  <dataValidations count="2">
    <dataValidation type="whole" allowBlank="1" showInputMessage="1" showErrorMessage="1" error="Temperatur større end vandets kogepunkt" prompt="Må ikke være større end vandets kogepunkt i celle C16" sqref="C23">
      <formula1>0</formula1>
      <formula2>C16-1</formula2>
    </dataValidation>
    <dataValidation type="list" allowBlank="1" showInputMessage="1" showErrorMessage="1" sqref="C16">
      <formula1>$C$56:$C$66</formula1>
    </dataValidation>
  </dataValidations>
  <hyperlinks>
    <hyperlink ref="B43" r:id="rId1"/>
    <hyperlink ref="B44" r:id="rId2"/>
    <hyperlink ref="B45" r:id="rId3"/>
    <hyperlink ref="B46" r:id="rId4"/>
    <hyperlink ref="L33"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Æg kogetider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Walter</dc:creator>
  <cp:lastModifiedBy>Walter</cp:lastModifiedBy>
  <dcterms:created xsi:type="dcterms:W3CDTF">2013-10-06T07:15:36Z</dcterms:created>
  <dcterms:modified xsi:type="dcterms:W3CDTF">2020-03-18T15:32:35Z</dcterms:modified>
</cp:coreProperties>
</file>